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inance 7110 (MBA Investments)\Fall 2015\"/>
    </mc:Choice>
  </mc:AlternateContent>
  <bookViews>
    <workbookView xWindow="60" yWindow="1710" windowWidth="11745" windowHeight="6750" tabRatio="601"/>
  </bookViews>
  <sheets>
    <sheet name="Perf. Measures" sheetId="42" r:id="rId1"/>
    <sheet name="Regression" sheetId="43" r:id="rId2"/>
  </sheets>
  <calcPr calcId="152511"/>
</workbook>
</file>

<file path=xl/calcChain.xml><?xml version="1.0" encoding="utf-8"?>
<calcChain xmlns="http://schemas.openxmlformats.org/spreadsheetml/2006/main">
  <c r="E73" i="42" l="1"/>
  <c r="E72" i="42"/>
  <c r="E71" i="42"/>
  <c r="E70" i="42"/>
  <c r="E69" i="42"/>
  <c r="E63" i="42"/>
  <c r="E65" i="42" s="1"/>
  <c r="B63" i="42"/>
  <c r="B65" i="42" s="1"/>
  <c r="C85" i="43"/>
  <c r="C86" i="43" s="1"/>
  <c r="E64" i="42"/>
  <c r="E66" i="42" s="1"/>
  <c r="B75" i="42" s="1"/>
  <c r="B69" i="42"/>
  <c r="B70" i="42" s="1"/>
  <c r="B64" i="42"/>
  <c r="B66" i="42" s="1"/>
  <c r="C2" i="42"/>
  <c r="C3" i="42"/>
  <c r="C4" i="42"/>
  <c r="C5" i="42"/>
  <c r="C6" i="42"/>
  <c r="C7" i="42"/>
  <c r="C8" i="42"/>
  <c r="C9" i="42"/>
  <c r="C10" i="42"/>
  <c r="C11" i="42"/>
  <c r="C12" i="42"/>
  <c r="C13" i="42"/>
  <c r="C14" i="42"/>
  <c r="C15" i="42"/>
  <c r="C16" i="42"/>
  <c r="C17" i="42"/>
  <c r="C18" i="42"/>
  <c r="C19" i="42"/>
  <c r="C20" i="42"/>
  <c r="C21" i="42"/>
  <c r="C22" i="42"/>
  <c r="C23" i="42"/>
  <c r="C24" i="42"/>
  <c r="C25" i="42"/>
  <c r="C26" i="42"/>
  <c r="C27" i="42"/>
  <c r="C28" i="42"/>
  <c r="C29" i="42"/>
  <c r="C30" i="42"/>
  <c r="C31" i="42"/>
  <c r="C32" i="42"/>
  <c r="C33" i="42"/>
  <c r="C34" i="42"/>
  <c r="C35" i="42"/>
  <c r="C36" i="42"/>
  <c r="C37" i="42"/>
  <c r="C38" i="42"/>
  <c r="C39" i="42"/>
  <c r="C40" i="42"/>
  <c r="C41" i="42"/>
  <c r="C42" i="42"/>
  <c r="C43" i="42"/>
  <c r="C44" i="42"/>
  <c r="C45" i="42"/>
  <c r="C46" i="42"/>
  <c r="C47" i="42"/>
  <c r="C48" i="42"/>
  <c r="C49" i="42"/>
  <c r="C50" i="42"/>
  <c r="C51" i="42"/>
  <c r="C52" i="42"/>
  <c r="C53" i="42"/>
  <c r="C54" i="42"/>
  <c r="C55" i="42"/>
  <c r="C56" i="42"/>
  <c r="C57" i="42"/>
  <c r="C58" i="42"/>
  <c r="C59" i="42"/>
  <c r="C60" i="42"/>
  <c r="C61" i="42"/>
  <c r="F61" i="42"/>
  <c r="F60" i="42"/>
  <c r="F59" i="42"/>
  <c r="F58" i="42"/>
  <c r="F57" i="42"/>
  <c r="F56" i="42"/>
  <c r="F55" i="42"/>
  <c r="F54" i="42"/>
  <c r="F53" i="42"/>
  <c r="F52" i="42"/>
  <c r="F51" i="42"/>
  <c r="F50" i="42"/>
  <c r="F49" i="42"/>
  <c r="F48" i="42"/>
  <c r="F47" i="42"/>
  <c r="F46" i="42"/>
  <c r="F45" i="42"/>
  <c r="F44" i="42"/>
  <c r="F43" i="42"/>
  <c r="F42" i="42"/>
  <c r="F41" i="42"/>
  <c r="F40" i="42"/>
  <c r="F39" i="42"/>
  <c r="F38" i="42"/>
  <c r="F37" i="42"/>
  <c r="F36" i="42"/>
  <c r="F35" i="42"/>
  <c r="F34" i="42"/>
  <c r="F33" i="42"/>
  <c r="F32" i="42"/>
  <c r="F31" i="42"/>
  <c r="F30" i="42"/>
  <c r="F29" i="42"/>
  <c r="F28" i="42"/>
  <c r="F27" i="42"/>
  <c r="F26" i="42"/>
  <c r="F25" i="42"/>
  <c r="F24" i="42"/>
  <c r="F23" i="42"/>
  <c r="F22" i="42"/>
  <c r="F21" i="42"/>
  <c r="F20" i="42"/>
  <c r="F19" i="42"/>
  <c r="F18" i="42"/>
  <c r="F17" i="42"/>
  <c r="F16" i="42"/>
  <c r="F15" i="42"/>
  <c r="F14" i="42"/>
  <c r="F13" i="42"/>
  <c r="F12" i="42"/>
  <c r="F11" i="42"/>
  <c r="F10" i="42"/>
  <c r="F9" i="42"/>
  <c r="F8" i="42"/>
  <c r="F7" i="42"/>
  <c r="F6" i="42"/>
  <c r="F5" i="42"/>
  <c r="F4" i="42"/>
  <c r="F3" i="42"/>
  <c r="F2" i="42"/>
  <c r="B76" i="42" l="1"/>
  <c r="B71" i="42"/>
  <c r="B73" i="42"/>
  <c r="B74" i="42" s="1"/>
  <c r="B72" i="42"/>
  <c r="F62" i="42"/>
  <c r="E67" i="42" s="1"/>
  <c r="E68" i="42" s="1"/>
  <c r="C62" i="42"/>
  <c r="B67" i="42" s="1"/>
  <c r="B68" i="42" s="1"/>
</calcChain>
</file>

<file path=xl/sharedStrings.xml><?xml version="1.0" encoding="utf-8"?>
<sst xmlns="http://schemas.openxmlformats.org/spreadsheetml/2006/main" count="109" uniqueCount="108">
  <si>
    <t>Date</t>
  </si>
  <si>
    <t>Annualized SD</t>
  </si>
  <si>
    <t>Beta</t>
  </si>
  <si>
    <t>Rf</t>
  </si>
  <si>
    <t>Monthly SD</t>
  </si>
  <si>
    <t>M^2</t>
  </si>
  <si>
    <t>Port Ret</t>
  </si>
  <si>
    <t>Sharpe Ratio</t>
  </si>
  <si>
    <t>Treynor Meas</t>
  </si>
  <si>
    <t>Jens. Alpha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</si>
  <si>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</si>
  <si>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</si>
  <si>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</si>
  <si>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</si>
  <si>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</si>
  <si>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</si>
  <si>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</si>
  <si>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</si>
  <si>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</si>
  <si>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</si>
  <si>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</si>
  <si>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</si>
  <si>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</si>
  <si>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</si>
  <si>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</si>
  <si>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</si>
  <si>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</si>
  <si>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</si>
  <si>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</si>
  <si>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</si>
  <si>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</si>
  <si>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</si>
  <si>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</si>
  <si>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</si>
  <si>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RESIDUAL OUTPUT</t>
  </si>
  <si>
    <t>Observation</t>
  </si>
  <si>
    <t>Residuals</t>
  </si>
  <si>
    <t>Info Ratio</t>
  </si>
  <si>
    <t>Mkt Ret</t>
  </si>
  <si>
    <t>Predicted Port Ret</t>
  </si>
  <si>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</si>
  <si>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</si>
  <si>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</si>
  <si>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</si>
  <si>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</si>
  <si>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</si>
  <si>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</si>
  <si>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</si>
  <si>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</si>
  <si>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Month 10</t>
  </si>
  <si>
    <t>Month 11</t>
  </si>
  <si>
    <t>Month 12</t>
  </si>
  <si>
    <t>Month 13</t>
  </si>
  <si>
    <t>Month 14</t>
  </si>
  <si>
    <t>Month 15</t>
  </si>
  <si>
    <t>Month 16</t>
  </si>
  <si>
    <t>Month 17</t>
  </si>
  <si>
    <t>Month 18</t>
  </si>
  <si>
    <t>Month 19</t>
  </si>
  <si>
    <t>Month 20</t>
  </si>
  <si>
    <t>Month 21</t>
  </si>
  <si>
    <t>Month 22</t>
  </si>
  <si>
    <t>Month 23</t>
  </si>
  <si>
    <t>Month 24</t>
  </si>
  <si>
    <t>Month 25</t>
  </si>
  <si>
    <t>Month 26</t>
  </si>
  <si>
    <t>Month 27</t>
  </si>
  <si>
    <t>Month 28</t>
  </si>
  <si>
    <t>Month 29</t>
  </si>
  <si>
    <t>Month 30</t>
  </si>
  <si>
    <t>Month 31</t>
  </si>
  <si>
    <t>Month 32</t>
  </si>
  <si>
    <t>Month 33</t>
  </si>
  <si>
    <t>Month 34</t>
  </si>
  <si>
    <t>Month 35</t>
  </si>
  <si>
    <t>Month 36</t>
  </si>
  <si>
    <t>Month 37</t>
  </si>
  <si>
    <t>Month 38</t>
  </si>
  <si>
    <t>Month 39</t>
  </si>
  <si>
    <t>Month 40</t>
  </si>
  <si>
    <t>Month 41</t>
  </si>
  <si>
    <t>Month 42</t>
  </si>
  <si>
    <t>Month 43</t>
  </si>
  <si>
    <t>Month 44</t>
  </si>
  <si>
    <t>Month 45</t>
  </si>
  <si>
    <t>Month 46</t>
  </si>
  <si>
    <t>Month 47</t>
  </si>
  <si>
    <t>Month 48</t>
  </si>
  <si>
    <t>Month 49</t>
  </si>
  <si>
    <t>Month 50</t>
  </si>
  <si>
    <t>Month 51</t>
  </si>
  <si>
    <t>Month 52</t>
  </si>
  <si>
    <t>Month 53</t>
  </si>
  <si>
    <t>Month 54</t>
  </si>
  <si>
    <t>Month 55</t>
  </si>
  <si>
    <t>Month 56</t>
  </si>
  <si>
    <t>Month 57</t>
  </si>
  <si>
    <t>Month 58</t>
  </si>
  <si>
    <t>Month 59</t>
  </si>
  <si>
    <t>Month 60</t>
  </si>
  <si>
    <t>Benchmark</t>
  </si>
  <si>
    <t>Monthly Mean Ret</t>
  </si>
  <si>
    <t>Annualized Mean Ret</t>
  </si>
  <si>
    <t>Monthly BH Ret</t>
  </si>
  <si>
    <t>Annualized BH Ret</t>
  </si>
  <si>
    <t>Corr w/ Benchmark</t>
  </si>
  <si>
    <t>Return on P*</t>
  </si>
  <si>
    <t>Undefined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</si>
</sst>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5" formatCode="0.0000"/>
    <numFmt numFmtId="173" formatCode="_(* #,##0.000_);_(* \(#,##0.000\);_(* &quot;-&quot;??_);_(@_)"/>
  </numFmts>
  <fonts count="6" x14ac:knownFonts="1">
    <font>
      <sz val="10"/>
      <name val="Arial"/>
    </font>
    <font>
      <sz val="10"/>
      <name val="Arial"/>
    </font>
    <font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Fill="1" applyBorder="1" applyAlignment="1"/>
    <xf numFmtId="0" fontId="0" fillId="0" borderId="1" xfId="0" applyFill="1" applyBorder="1" applyAlignment="1"/>
    <xf numFmtId="0" fontId="2" fillId="0" borderId="2" xfId="0" applyFont="1" applyFill="1" applyBorder="1" applyAlignment="1">
      <alignment horizontal="center"/>
    </xf>
    <xf numFmtId="165" fontId="0" fillId="0" borderId="0" xfId="0" applyNumberFormat="1"/>
    <xf numFmtId="2" fontId="0" fillId="0" borderId="0" xfId="0" applyNumberFormat="1"/>
    <xf numFmtId="10" fontId="0" fillId="0" borderId="0" xfId="0" applyNumberForma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Fill="1" applyBorder="1" applyAlignment="1">
      <alignment horizontal="centerContinuous"/>
    </xf>
    <xf numFmtId="10" fontId="0" fillId="0" borderId="0" xfId="0" applyNumberFormat="1" applyAlignment="1">
      <alignment horizontal="center"/>
    </xf>
    <xf numFmtId="17" fontId="5" fillId="0" borderId="0" xfId="0" applyNumberFormat="1" applyFont="1" applyAlignment="1">
      <alignment horizontal="center"/>
    </xf>
    <xf numFmtId="10" fontId="0" fillId="0" borderId="0" xfId="2" applyNumberFormat="1" applyFont="1"/>
    <xf numFmtId="17" fontId="5" fillId="0" borderId="0" xfId="0" applyNumberFormat="1" applyFont="1"/>
    <xf numFmtId="0" fontId="5" fillId="0" borderId="0" xfId="0" applyFont="1"/>
    <xf numFmtId="0" fontId="0" fillId="0" borderId="0" xfId="0" applyAlignment="1">
      <alignment horizontal="left"/>
    </xf>
    <xf numFmtId="10" fontId="0" fillId="0" borderId="0" xfId="0" applyNumberFormat="1" applyAlignment="1">
      <alignment horizontal="left"/>
    </xf>
    <xf numFmtId="173" fontId="0" fillId="0" borderId="0" xfId="1" applyNumberFormat="1" applyFont="1"/>
    <xf numFmtId="0" fontId="0" fillId="0" borderId="0" xfId="0" applyFont="1" applyAlignment="1">
      <alignment horizontal="left"/>
    </xf>
    <xf numFmtId="17" fontId="5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6"/>
  <sheetViews>
    <sheetView tabSelected="1" workbookViewId="0">
      <pane ySplit="1" topLeftCell="A48" activePane="bottomLeft" state="frozen"/>
      <selection pane="bottomLeft" activeCell="A62" sqref="A62"/>
    </sheetView>
  </sheetViews>
  <sheetFormatPr defaultRowHeight="12.75" x14ac:dyDescent="0.35"/>
  <cols>
    <col min="1" max="1" width="18.33203125" customWidth="1"/>
    <col min="2" max="2" width="10.86328125" customWidth="1"/>
    <col min="3" max="3" width="8.46484375" customWidth="1"/>
    <col min="4" max="4" width="8.1328125" customWidth="1"/>
    <col min="5" max="5" width="10.1328125" customWidth="1"/>
    <col min="6" max="6" width="8.1328125" customWidth="1"/>
    <col min="7" max="7" width="7.46484375" customWidth="1"/>
    <col min="8" max="8" width="8.3984375" style="8" customWidth="1"/>
    <col min="9" max="10" width="9.1328125" style="8" customWidth="1"/>
  </cols>
  <sheetData>
    <row r="1" spans="1:10" ht="13.15" x14ac:dyDescent="0.4">
      <c r="A1" s="7" t="s">
        <v>0</v>
      </c>
      <c r="B1" s="7" t="s">
        <v>6</v>
      </c>
      <c r="C1" s="7"/>
      <c r="D1" s="7"/>
      <c r="E1" s="7" t="s">
        <v>100</v>
      </c>
      <c r="F1" s="7"/>
      <c r="G1" s="7" t="s">
        <v>3</v>
      </c>
      <c r="H1" s="10">
        <v>0.03</v>
      </c>
      <c r="J1" s="10"/>
    </row>
    <row r="2" spans="1:10" x14ac:dyDescent="0.35">
      <c r="A2" s="11" t="s">
        <v>40</v>
      </c>
      <c r="B2" s="12">
        <v>4.99E-2</v>
      </c>
      <c r="C2" s="4">
        <f t="shared" ref="C2:C61" si="0">1+B2</f>
        <v>1.0499000000000001</v>
      </c>
      <c r="D2" s="4"/>
      <c r="E2" s="12">
        <v>3.2599999999999997E-2</v>
      </c>
      <c r="F2" s="4">
        <f t="shared" ref="F2:F61" si="1">1+E2</f>
        <v>1.0326</v>
      </c>
      <c r="H2" s="10"/>
      <c r="I2" s="10"/>
    </row>
    <row r="3" spans="1:10" x14ac:dyDescent="0.35">
      <c r="A3" s="11" t="s">
        <v>41</v>
      </c>
      <c r="B3" s="12">
        <v>1.7100000000000001E-2</v>
      </c>
      <c r="C3" s="4">
        <f t="shared" si="0"/>
        <v>1.0170999999999999</v>
      </c>
      <c r="D3" s="4"/>
      <c r="E3" s="12">
        <v>6.8999999999999999E-3</v>
      </c>
      <c r="F3" s="4">
        <f t="shared" si="1"/>
        <v>1.0068999999999999</v>
      </c>
      <c r="H3" s="10"/>
      <c r="I3" s="10"/>
    </row>
    <row r="4" spans="1:10" x14ac:dyDescent="0.35">
      <c r="A4" s="11" t="s">
        <v>42</v>
      </c>
      <c r="B4" s="12">
        <v>-1.3100000000000001E-2</v>
      </c>
      <c r="C4" s="4">
        <f t="shared" si="0"/>
        <v>0.9869</v>
      </c>
      <c r="D4" s="4"/>
      <c r="E4" s="12">
        <v>7.9000000000000008E-3</v>
      </c>
      <c r="F4" s="4">
        <f t="shared" si="1"/>
        <v>1.0079</v>
      </c>
      <c r="H4" s="10"/>
      <c r="I4" s="10"/>
    </row>
    <row r="5" spans="1:10" x14ac:dyDescent="0.35">
      <c r="A5" s="11" t="s">
        <v>43</v>
      </c>
      <c r="B5" s="12">
        <v>-6.8199999999999997E-2</v>
      </c>
      <c r="C5" s="4">
        <f t="shared" si="0"/>
        <v>0.93179999999999996</v>
      </c>
      <c r="D5" s="4"/>
      <c r="E5" s="12">
        <v>1.34E-2</v>
      </c>
      <c r="F5" s="4">
        <f t="shared" si="1"/>
        <v>1.0134000000000001</v>
      </c>
      <c r="H5" s="10"/>
      <c r="I5" s="10"/>
    </row>
    <row r="6" spans="1:10" x14ac:dyDescent="0.35">
      <c r="A6" s="11" t="s">
        <v>44</v>
      </c>
      <c r="B6" s="12">
        <v>1.2200000000000001E-2</v>
      </c>
      <c r="C6" s="4">
        <f t="shared" si="0"/>
        <v>1.0122</v>
      </c>
      <c r="D6" s="4"/>
      <c r="E6" s="12">
        <v>2.29E-2</v>
      </c>
      <c r="F6" s="4">
        <f t="shared" si="1"/>
        <v>1.0228999999999999</v>
      </c>
      <c r="H6" s="10"/>
      <c r="I6" s="10"/>
    </row>
    <row r="7" spans="1:10" x14ac:dyDescent="0.35">
      <c r="A7" s="11" t="s">
        <v>45</v>
      </c>
      <c r="B7" s="12">
        <v>9.9400000000000002E-2</v>
      </c>
      <c r="C7" s="4">
        <f t="shared" si="0"/>
        <v>1.0993999999999999</v>
      </c>
      <c r="D7" s="4"/>
      <c r="E7" s="12">
        <v>2.3E-3</v>
      </c>
      <c r="F7" s="4">
        <f t="shared" si="1"/>
        <v>1.0023</v>
      </c>
      <c r="H7" s="10"/>
      <c r="I7" s="10"/>
    </row>
    <row r="8" spans="1:10" x14ac:dyDescent="0.35">
      <c r="A8" s="11" t="s">
        <v>46</v>
      </c>
      <c r="B8" s="12">
        <v>-7.3999999999999996E-2</v>
      </c>
      <c r="C8" s="4">
        <f t="shared" si="0"/>
        <v>0.92600000000000005</v>
      </c>
      <c r="D8" s="4"/>
      <c r="E8" s="12">
        <v>-4.5699999999999998E-2</v>
      </c>
      <c r="F8" s="4">
        <f t="shared" si="1"/>
        <v>0.95430000000000004</v>
      </c>
      <c r="H8" s="10"/>
      <c r="I8" s="10"/>
    </row>
    <row r="9" spans="1:10" x14ac:dyDescent="0.35">
      <c r="A9" s="11" t="s">
        <v>47</v>
      </c>
      <c r="B9" s="12">
        <v>2.6599999999999999E-2</v>
      </c>
      <c r="C9" s="4">
        <f t="shared" si="0"/>
        <v>1.0266</v>
      </c>
      <c r="D9" s="4"/>
      <c r="E9" s="12">
        <v>1.8800000000000001E-2</v>
      </c>
      <c r="F9" s="4">
        <f t="shared" si="1"/>
        <v>1.0187999999999999</v>
      </c>
      <c r="H9" s="10"/>
      <c r="I9" s="10"/>
    </row>
    <row r="10" spans="1:10" x14ac:dyDescent="0.35">
      <c r="A10" s="11" t="s">
        <v>48</v>
      </c>
      <c r="B10" s="12">
        <v>0.1326</v>
      </c>
      <c r="C10" s="4">
        <f t="shared" si="0"/>
        <v>1.1326000000000001</v>
      </c>
      <c r="D10" s="4"/>
      <c r="E10" s="12">
        <v>5.4199999999999998E-2</v>
      </c>
      <c r="F10" s="4">
        <f t="shared" si="1"/>
        <v>1.0542</v>
      </c>
      <c r="H10" s="10"/>
      <c r="I10" s="10"/>
    </row>
    <row r="11" spans="1:10" x14ac:dyDescent="0.35">
      <c r="A11" s="11" t="s">
        <v>49</v>
      </c>
      <c r="B11" s="12">
        <v>0.1043</v>
      </c>
      <c r="C11" s="4">
        <f t="shared" si="0"/>
        <v>1.1043000000000001</v>
      </c>
      <c r="D11" s="4"/>
      <c r="E11" s="12">
        <v>2.6100000000000002E-2</v>
      </c>
      <c r="F11" s="4">
        <f t="shared" si="1"/>
        <v>1.0261</v>
      </c>
      <c r="H11" s="10"/>
      <c r="I11" s="10"/>
    </row>
    <row r="12" spans="1:10" x14ac:dyDescent="0.35">
      <c r="A12" s="11" t="s">
        <v>50</v>
      </c>
      <c r="B12" s="12">
        <v>0.106</v>
      </c>
      <c r="C12" s="4">
        <f t="shared" si="0"/>
        <v>1.1060000000000001</v>
      </c>
      <c r="D12" s="4"/>
      <c r="E12" s="12">
        <v>7.3400000000000007E-2</v>
      </c>
      <c r="F12" s="4">
        <f t="shared" si="1"/>
        <v>1.0733999999999999</v>
      </c>
      <c r="H12" s="10"/>
      <c r="I12" s="10"/>
    </row>
    <row r="13" spans="1:10" x14ac:dyDescent="0.35">
      <c r="A13" s="11" t="s">
        <v>51</v>
      </c>
      <c r="B13" s="12">
        <v>8.3000000000000001E-3</v>
      </c>
      <c r="C13" s="4">
        <f t="shared" si="0"/>
        <v>1.0083</v>
      </c>
      <c r="D13" s="4"/>
      <c r="E13" s="12">
        <v>-2.1499999999999998E-2</v>
      </c>
      <c r="F13" s="4">
        <f t="shared" si="1"/>
        <v>0.97850000000000004</v>
      </c>
      <c r="H13" s="10"/>
      <c r="I13" s="10"/>
    </row>
    <row r="14" spans="1:10" x14ac:dyDescent="0.35">
      <c r="A14" s="11" t="s">
        <v>52</v>
      </c>
      <c r="B14" s="12">
        <v>0.15429999999999999</v>
      </c>
      <c r="C14" s="4">
        <f t="shared" si="0"/>
        <v>1.1543000000000001</v>
      </c>
      <c r="D14" s="4"/>
      <c r="E14" s="12">
        <v>6.13E-2</v>
      </c>
      <c r="F14" s="4">
        <f t="shared" si="1"/>
        <v>1.0612999999999999</v>
      </c>
      <c r="H14" s="10"/>
      <c r="I14" s="10"/>
    </row>
    <row r="15" spans="1:10" x14ac:dyDescent="0.35">
      <c r="A15" s="11" t="s">
        <v>53</v>
      </c>
      <c r="B15" s="12">
        <v>2.3900000000000001E-2</v>
      </c>
      <c r="C15" s="4">
        <f t="shared" si="0"/>
        <v>1.0239</v>
      </c>
      <c r="D15" s="4"/>
      <c r="E15" s="12">
        <v>5.8999999999999999E-3</v>
      </c>
      <c r="F15" s="4">
        <f t="shared" si="1"/>
        <v>1.0059</v>
      </c>
      <c r="H15" s="10"/>
      <c r="I15" s="10"/>
    </row>
    <row r="16" spans="1:10" x14ac:dyDescent="0.35">
      <c r="A16" s="11" t="s">
        <v>54</v>
      </c>
      <c r="B16" s="12">
        <v>-0.10489999999999999</v>
      </c>
      <c r="C16" s="4">
        <f t="shared" si="0"/>
        <v>0.89510000000000001</v>
      </c>
      <c r="D16" s="4"/>
      <c r="E16" s="12">
        <v>-4.2599999999999999E-2</v>
      </c>
      <c r="F16" s="4">
        <f t="shared" si="1"/>
        <v>0.95740000000000003</v>
      </c>
      <c r="H16" s="10"/>
      <c r="I16" s="10"/>
    </row>
    <row r="17" spans="1:9" x14ac:dyDescent="0.35">
      <c r="A17" s="11" t="s">
        <v>55</v>
      </c>
      <c r="B17" s="12">
        <v>0.15629999999999999</v>
      </c>
      <c r="C17" s="4">
        <f t="shared" si="0"/>
        <v>1.1562999999999999</v>
      </c>
      <c r="D17" s="4"/>
      <c r="E17" s="12">
        <v>5.8400000000000001E-2</v>
      </c>
      <c r="F17" s="4">
        <f t="shared" si="1"/>
        <v>1.0584</v>
      </c>
      <c r="H17" s="10"/>
      <c r="I17" s="10"/>
    </row>
    <row r="18" spans="1:9" x14ac:dyDescent="0.35">
      <c r="A18" s="11" t="s">
        <v>56</v>
      </c>
      <c r="B18" s="12">
        <v>-8.9999999999999993E-3</v>
      </c>
      <c r="C18" s="4">
        <f t="shared" si="0"/>
        <v>0.99099999999999999</v>
      </c>
      <c r="D18" s="4"/>
      <c r="E18" s="12">
        <v>5.8599999999999999E-2</v>
      </c>
      <c r="F18" s="4">
        <f t="shared" si="1"/>
        <v>1.0586</v>
      </c>
      <c r="H18" s="10"/>
      <c r="I18" s="10"/>
    </row>
    <row r="19" spans="1:9" x14ac:dyDescent="0.35">
      <c r="A19" s="11" t="s">
        <v>57</v>
      </c>
      <c r="B19" s="12">
        <v>0.14660000000000001</v>
      </c>
      <c r="C19" s="4">
        <f t="shared" si="0"/>
        <v>1.1466000000000001</v>
      </c>
      <c r="D19" s="4"/>
      <c r="E19" s="12">
        <v>4.3499999999999997E-2</v>
      </c>
      <c r="F19" s="4">
        <f t="shared" si="1"/>
        <v>1.0435000000000001</v>
      </c>
      <c r="H19" s="10"/>
      <c r="I19" s="10"/>
    </row>
    <row r="20" spans="1:9" x14ac:dyDescent="0.35">
      <c r="A20" s="11" t="s">
        <v>58</v>
      </c>
      <c r="B20" s="12">
        <v>0.14069999999999999</v>
      </c>
      <c r="C20" s="4">
        <f t="shared" si="0"/>
        <v>1.1407</v>
      </c>
      <c r="D20" s="4"/>
      <c r="E20" s="12">
        <v>7.8100000000000003E-2</v>
      </c>
      <c r="F20" s="4">
        <f t="shared" si="1"/>
        <v>1.0781000000000001</v>
      </c>
      <c r="H20" s="10"/>
      <c r="I20" s="10"/>
    </row>
    <row r="21" spans="1:9" x14ac:dyDescent="0.35">
      <c r="A21" s="11" t="s">
        <v>59</v>
      </c>
      <c r="B21" s="12">
        <v>-0.1173</v>
      </c>
      <c r="C21" s="4">
        <f t="shared" si="0"/>
        <v>0.88270000000000004</v>
      </c>
      <c r="D21" s="4"/>
      <c r="E21" s="12">
        <v>-5.7500000000000002E-2</v>
      </c>
      <c r="F21" s="4">
        <f t="shared" si="1"/>
        <v>0.9425</v>
      </c>
      <c r="H21" s="10"/>
      <c r="I21" s="10"/>
    </row>
    <row r="22" spans="1:9" x14ac:dyDescent="0.35">
      <c r="A22" s="11" t="s">
        <v>60</v>
      </c>
      <c r="B22" s="12">
        <v>7.5800000000000006E-2</v>
      </c>
      <c r="C22" s="4">
        <f t="shared" si="0"/>
        <v>1.0758000000000001</v>
      </c>
      <c r="D22" s="4"/>
      <c r="E22" s="12">
        <v>5.3199999999999997E-2</v>
      </c>
      <c r="F22" s="4">
        <f t="shared" si="1"/>
        <v>1.0531999999999999</v>
      </c>
      <c r="H22" s="10"/>
      <c r="I22" s="10"/>
    </row>
    <row r="23" spans="1:9" x14ac:dyDescent="0.35">
      <c r="A23" s="11" t="s">
        <v>61</v>
      </c>
      <c r="B23" s="12">
        <v>2.47E-2</v>
      </c>
      <c r="C23" s="4">
        <f t="shared" si="0"/>
        <v>1.0246999999999999</v>
      </c>
      <c r="D23" s="4"/>
      <c r="E23" s="12">
        <v>-3.4500000000000003E-2</v>
      </c>
      <c r="F23" s="4">
        <f t="shared" si="1"/>
        <v>0.96550000000000002</v>
      </c>
      <c r="H23" s="10"/>
      <c r="I23" s="10"/>
    </row>
    <row r="24" spans="1:9" x14ac:dyDescent="0.35">
      <c r="A24" s="11" t="s">
        <v>62</v>
      </c>
      <c r="B24" s="12">
        <v>9.0200000000000002E-2</v>
      </c>
      <c r="C24" s="4">
        <f t="shared" si="0"/>
        <v>1.0902000000000001</v>
      </c>
      <c r="D24" s="4"/>
      <c r="E24" s="12">
        <v>4.4600000000000001E-2</v>
      </c>
      <c r="F24" s="4">
        <f t="shared" si="1"/>
        <v>1.0446</v>
      </c>
      <c r="H24" s="10"/>
      <c r="I24" s="10"/>
    </row>
    <row r="25" spans="1:9" x14ac:dyDescent="0.35">
      <c r="A25" s="11" t="s">
        <v>63</v>
      </c>
      <c r="B25" s="12">
        <v>5.8999999999999997E-2</v>
      </c>
      <c r="C25" s="4">
        <f t="shared" si="0"/>
        <v>1.0589999999999999</v>
      </c>
      <c r="D25" s="4"/>
      <c r="E25" s="12">
        <v>1.5699999999999999E-2</v>
      </c>
      <c r="F25" s="4">
        <f t="shared" si="1"/>
        <v>1.0157</v>
      </c>
      <c r="H25" s="10"/>
      <c r="I25" s="10"/>
    </row>
    <row r="26" spans="1:9" x14ac:dyDescent="0.35">
      <c r="A26" s="11" t="s">
        <v>64</v>
      </c>
      <c r="B26" s="12">
        <v>-0.08</v>
      </c>
      <c r="C26" s="4">
        <f t="shared" si="0"/>
        <v>0.92</v>
      </c>
      <c r="D26" s="4"/>
      <c r="E26" s="12">
        <v>1.0200000000000001E-2</v>
      </c>
      <c r="F26" s="4">
        <f t="shared" si="1"/>
        <v>1.0102</v>
      </c>
      <c r="H26" s="10"/>
      <c r="I26" s="10"/>
    </row>
    <row r="27" spans="1:9" x14ac:dyDescent="0.35">
      <c r="A27" s="11" t="s">
        <v>65</v>
      </c>
      <c r="B27" s="12">
        <v>0.12230000000000001</v>
      </c>
      <c r="C27" s="4">
        <f t="shared" si="0"/>
        <v>1.1223000000000001</v>
      </c>
      <c r="D27" s="4"/>
      <c r="E27" s="12">
        <v>7.0400000000000004E-2</v>
      </c>
      <c r="F27" s="4">
        <f t="shared" si="1"/>
        <v>1.0704</v>
      </c>
      <c r="H27" s="10"/>
      <c r="I27" s="10"/>
    </row>
    <row r="28" spans="1:9" x14ac:dyDescent="0.35">
      <c r="A28" s="11" t="s">
        <v>66</v>
      </c>
      <c r="B28" s="12">
        <v>7.8700000000000006E-2</v>
      </c>
      <c r="C28" s="4">
        <f t="shared" si="0"/>
        <v>1.0787</v>
      </c>
      <c r="D28" s="4"/>
      <c r="E28" s="12">
        <v>4.99E-2</v>
      </c>
      <c r="F28" s="4">
        <f t="shared" si="1"/>
        <v>1.0499000000000001</v>
      </c>
      <c r="H28" s="10"/>
      <c r="I28" s="10"/>
    </row>
    <row r="29" spans="1:9" x14ac:dyDescent="0.35">
      <c r="A29" s="11" t="s">
        <v>67</v>
      </c>
      <c r="B29" s="12">
        <v>1.9800000000000002E-2</v>
      </c>
      <c r="C29" s="4">
        <f t="shared" si="0"/>
        <v>1.0198</v>
      </c>
      <c r="D29" s="4"/>
      <c r="E29" s="12">
        <v>9.1000000000000004E-3</v>
      </c>
      <c r="F29" s="4">
        <f t="shared" si="1"/>
        <v>1.0091000000000001</v>
      </c>
      <c r="H29" s="10"/>
      <c r="I29" s="10"/>
    </row>
    <row r="30" spans="1:9" x14ac:dyDescent="0.35">
      <c r="A30" s="11" t="s">
        <v>68</v>
      </c>
      <c r="B30" s="12">
        <v>1E-3</v>
      </c>
      <c r="C30" s="4">
        <f t="shared" si="0"/>
        <v>1.0009999999999999</v>
      </c>
      <c r="D30" s="4"/>
      <c r="E30" s="12">
        <v>-1.8800000000000001E-2</v>
      </c>
      <c r="F30" s="4">
        <f t="shared" si="1"/>
        <v>0.98119999999999996</v>
      </c>
      <c r="H30" s="10"/>
      <c r="I30" s="10"/>
    </row>
    <row r="31" spans="1:9" x14ac:dyDescent="0.35">
      <c r="A31" s="11" t="s">
        <v>69</v>
      </c>
      <c r="B31" s="12">
        <v>-1.0200000000000001E-2</v>
      </c>
      <c r="C31" s="4">
        <f t="shared" si="0"/>
        <v>0.98980000000000001</v>
      </c>
      <c r="D31" s="4"/>
      <c r="E31" s="12">
        <v>3.9399999999999998E-2</v>
      </c>
      <c r="F31" s="4">
        <f t="shared" si="1"/>
        <v>1.0394000000000001</v>
      </c>
      <c r="H31" s="10"/>
      <c r="I31" s="10"/>
    </row>
    <row r="32" spans="1:9" x14ac:dyDescent="0.35">
      <c r="A32" s="11" t="s">
        <v>70</v>
      </c>
      <c r="B32" s="12">
        <v>0.10929999999999999</v>
      </c>
      <c r="C32" s="4">
        <f t="shared" si="0"/>
        <v>1.1093</v>
      </c>
      <c r="D32" s="4"/>
      <c r="E32" s="12">
        <v>-1.1599999999999999E-2</v>
      </c>
      <c r="F32" s="4">
        <f t="shared" si="1"/>
        <v>0.98839999999999995</v>
      </c>
      <c r="H32" s="10"/>
      <c r="I32" s="10"/>
    </row>
    <row r="33" spans="1:9" x14ac:dyDescent="0.35">
      <c r="A33" s="11" t="s">
        <v>71</v>
      </c>
      <c r="B33" s="12">
        <v>-0.34010000000000001</v>
      </c>
      <c r="C33" s="4">
        <f t="shared" si="0"/>
        <v>0.65989999999999993</v>
      </c>
      <c r="D33" s="4"/>
      <c r="E33" s="12">
        <v>-0.14580000000000001</v>
      </c>
      <c r="F33" s="4">
        <f t="shared" si="1"/>
        <v>0.85419999999999996</v>
      </c>
      <c r="H33" s="10"/>
      <c r="I33" s="10"/>
    </row>
    <row r="34" spans="1:9" x14ac:dyDescent="0.35">
      <c r="A34" s="11" t="s">
        <v>72</v>
      </c>
      <c r="B34" s="12">
        <v>-0.15490000000000001</v>
      </c>
      <c r="C34" s="4">
        <f t="shared" si="0"/>
        <v>0.84509999999999996</v>
      </c>
      <c r="D34" s="4"/>
      <c r="E34" s="12">
        <v>6.2399999999999997E-2</v>
      </c>
      <c r="F34" s="4">
        <f t="shared" si="1"/>
        <v>1.0624</v>
      </c>
      <c r="H34" s="10"/>
      <c r="I34" s="10"/>
    </row>
    <row r="35" spans="1:9" x14ac:dyDescent="0.35">
      <c r="A35" s="11" t="s">
        <v>73</v>
      </c>
      <c r="B35" s="12">
        <v>0.25330000000000003</v>
      </c>
      <c r="C35" s="4">
        <f t="shared" si="0"/>
        <v>1.2533000000000001</v>
      </c>
      <c r="D35" s="4"/>
      <c r="E35" s="12">
        <v>8.0299999999999996E-2</v>
      </c>
      <c r="F35" s="4">
        <f t="shared" si="1"/>
        <v>1.0803</v>
      </c>
      <c r="H35" s="10"/>
      <c r="I35" s="10"/>
    </row>
    <row r="36" spans="1:9" x14ac:dyDescent="0.35">
      <c r="A36" s="11" t="s">
        <v>74</v>
      </c>
      <c r="B36" s="12">
        <v>6.9099999999999995E-2</v>
      </c>
      <c r="C36" s="4">
        <f t="shared" si="0"/>
        <v>1.0690999999999999</v>
      </c>
      <c r="D36" s="4"/>
      <c r="E36" s="12">
        <v>5.91E-2</v>
      </c>
      <c r="F36" s="4">
        <f t="shared" si="1"/>
        <v>1.0590999999999999</v>
      </c>
      <c r="H36" s="10"/>
      <c r="I36" s="10"/>
    </row>
    <row r="37" spans="1:9" x14ac:dyDescent="0.35">
      <c r="A37" s="11" t="s">
        <v>75</v>
      </c>
      <c r="B37" s="12">
        <v>-1.12E-2</v>
      </c>
      <c r="C37" s="4">
        <f t="shared" si="0"/>
        <v>0.98880000000000001</v>
      </c>
      <c r="D37" s="4"/>
      <c r="E37" s="12">
        <v>5.6399999999999999E-2</v>
      </c>
      <c r="F37" s="4">
        <f t="shared" si="1"/>
        <v>1.0564</v>
      </c>
      <c r="H37" s="10"/>
      <c r="I37" s="10"/>
    </row>
    <row r="38" spans="1:9" x14ac:dyDescent="0.35">
      <c r="A38" s="11" t="s">
        <v>76</v>
      </c>
      <c r="B38" s="12">
        <v>0.1283</v>
      </c>
      <c r="C38" s="4">
        <f t="shared" si="0"/>
        <v>1.1283000000000001</v>
      </c>
      <c r="D38" s="4"/>
      <c r="E38" s="12">
        <v>4.1000000000000002E-2</v>
      </c>
      <c r="F38" s="4">
        <f t="shared" si="1"/>
        <v>1.0409999999999999</v>
      </c>
      <c r="H38" s="10"/>
      <c r="I38" s="10"/>
    </row>
    <row r="39" spans="1:9" x14ac:dyDescent="0.35">
      <c r="A39" s="11" t="s">
        <v>77</v>
      </c>
      <c r="B39" s="12">
        <v>4.7899999999999998E-2</v>
      </c>
      <c r="C39" s="4">
        <f t="shared" si="0"/>
        <v>1.0479000000000001</v>
      </c>
      <c r="D39" s="4"/>
      <c r="E39" s="12">
        <v>-3.2300000000000002E-2</v>
      </c>
      <c r="F39" s="4">
        <f t="shared" si="1"/>
        <v>0.9677</v>
      </c>
      <c r="H39" s="10"/>
      <c r="I39" s="10"/>
    </row>
    <row r="40" spans="1:9" x14ac:dyDescent="0.35">
      <c r="A40" s="11" t="s">
        <v>78</v>
      </c>
      <c r="B40" s="12">
        <v>8.72E-2</v>
      </c>
      <c r="C40" s="4">
        <f t="shared" si="0"/>
        <v>1.0871999999999999</v>
      </c>
      <c r="D40" s="4"/>
      <c r="E40" s="12">
        <v>3.8800000000000001E-2</v>
      </c>
      <c r="F40" s="4">
        <f t="shared" si="1"/>
        <v>1.0387999999999999</v>
      </c>
      <c r="H40" s="10"/>
      <c r="I40" s="10"/>
    </row>
    <row r="41" spans="1:9" x14ac:dyDescent="0.35">
      <c r="A41" s="11" t="s">
        <v>79</v>
      </c>
      <c r="B41" s="12">
        <v>0.17219999999999999</v>
      </c>
      <c r="C41" s="4">
        <f t="shared" si="0"/>
        <v>1.1721999999999999</v>
      </c>
      <c r="D41" s="4"/>
      <c r="E41" s="12">
        <v>3.7900000000000003E-2</v>
      </c>
      <c r="F41" s="4">
        <f t="shared" si="1"/>
        <v>1.0379</v>
      </c>
      <c r="H41" s="10"/>
      <c r="I41" s="10"/>
    </row>
    <row r="42" spans="1:9" x14ac:dyDescent="0.35">
      <c r="A42" s="11" t="s">
        <v>80</v>
      </c>
      <c r="B42" s="12">
        <v>-0.1152</v>
      </c>
      <c r="C42" s="4">
        <f t="shared" si="0"/>
        <v>0.88480000000000003</v>
      </c>
      <c r="D42" s="4"/>
      <c r="E42" s="12">
        <v>-2.5000000000000001E-2</v>
      </c>
      <c r="F42" s="4">
        <f t="shared" si="1"/>
        <v>0.97499999999999998</v>
      </c>
      <c r="H42" s="10"/>
      <c r="I42" s="10"/>
    </row>
    <row r="43" spans="1:9" x14ac:dyDescent="0.35">
      <c r="A43" s="11" t="s">
        <v>81</v>
      </c>
      <c r="B43" s="12">
        <v>7.5499999999999998E-2</v>
      </c>
      <c r="C43" s="4">
        <f t="shared" si="0"/>
        <v>1.0754999999999999</v>
      </c>
      <c r="D43" s="4"/>
      <c r="E43" s="12">
        <v>5.4399999999999997E-2</v>
      </c>
      <c r="F43" s="4">
        <f t="shared" si="1"/>
        <v>1.0544</v>
      </c>
      <c r="H43" s="10"/>
      <c r="I43" s="10"/>
    </row>
    <row r="44" spans="1:9" x14ac:dyDescent="0.35">
      <c r="A44" s="11" t="s">
        <v>82</v>
      </c>
      <c r="B44" s="12">
        <v>-6.1800000000000001E-2</v>
      </c>
      <c r="C44" s="4">
        <f t="shared" si="0"/>
        <v>0.93820000000000003</v>
      </c>
      <c r="D44" s="4"/>
      <c r="E44" s="12">
        <v>-3.2000000000000001E-2</v>
      </c>
      <c r="F44" s="4">
        <f t="shared" si="1"/>
        <v>0.96799999999999997</v>
      </c>
      <c r="H44" s="10"/>
      <c r="I44" s="10"/>
    </row>
    <row r="45" spans="1:9" x14ac:dyDescent="0.35">
      <c r="A45" s="11" t="s">
        <v>83</v>
      </c>
      <c r="B45" s="12">
        <v>-2.8E-3</v>
      </c>
      <c r="C45" s="4">
        <f t="shared" si="0"/>
        <v>0.99719999999999998</v>
      </c>
      <c r="D45" s="4"/>
      <c r="E45" s="12">
        <v>-6.3E-3</v>
      </c>
      <c r="F45" s="4">
        <f t="shared" si="1"/>
        <v>0.99370000000000003</v>
      </c>
      <c r="H45" s="10"/>
      <c r="I45" s="10"/>
    </row>
    <row r="46" spans="1:9" x14ac:dyDescent="0.35">
      <c r="A46" s="11" t="s">
        <v>84</v>
      </c>
      <c r="B46" s="12">
        <v>-9.7999999999999997E-3</v>
      </c>
      <c r="C46" s="4">
        <f t="shared" si="0"/>
        <v>0.99019999999999997</v>
      </c>
      <c r="D46" s="4"/>
      <c r="E46" s="12">
        <v>-2.86E-2</v>
      </c>
      <c r="F46" s="4">
        <f t="shared" si="1"/>
        <v>0.97140000000000004</v>
      </c>
      <c r="H46" s="10"/>
      <c r="I46" s="10"/>
    </row>
    <row r="47" spans="1:9" x14ac:dyDescent="0.35">
      <c r="A47" s="11" t="s">
        <v>85</v>
      </c>
      <c r="B47" s="12">
        <v>0.23300000000000001</v>
      </c>
      <c r="C47" s="4">
        <f t="shared" si="0"/>
        <v>1.2330000000000001</v>
      </c>
      <c r="D47" s="4"/>
      <c r="E47" s="12">
        <v>6.25E-2</v>
      </c>
      <c r="F47" s="4">
        <f t="shared" si="1"/>
        <v>1.0625</v>
      </c>
      <c r="H47" s="10"/>
      <c r="I47" s="10"/>
    </row>
    <row r="48" spans="1:9" x14ac:dyDescent="0.35">
      <c r="A48" s="11" t="s">
        <v>86</v>
      </c>
      <c r="B48" s="12">
        <v>-6.8999999999999999E-3</v>
      </c>
      <c r="C48" s="4">
        <f t="shared" si="0"/>
        <v>0.99309999999999998</v>
      </c>
      <c r="D48" s="4"/>
      <c r="E48" s="12">
        <v>1.9099999999999999E-2</v>
      </c>
      <c r="F48" s="4">
        <f t="shared" si="1"/>
        <v>1.0190999999999999</v>
      </c>
      <c r="H48" s="10"/>
      <c r="I48" s="10"/>
    </row>
    <row r="49" spans="1:9" x14ac:dyDescent="0.35">
      <c r="A49" s="11" t="s">
        <v>87</v>
      </c>
      <c r="B49" s="12">
        <v>3.3599999999999998E-2</v>
      </c>
      <c r="C49" s="4">
        <f t="shared" si="0"/>
        <v>1.0336000000000001</v>
      </c>
      <c r="D49" s="4"/>
      <c r="E49" s="12">
        <v>5.7799999999999997E-2</v>
      </c>
      <c r="F49" s="4">
        <f t="shared" si="1"/>
        <v>1.0578000000000001</v>
      </c>
      <c r="H49" s="10"/>
      <c r="I49" s="10"/>
    </row>
    <row r="50" spans="1:9" x14ac:dyDescent="0.35">
      <c r="A50" s="11" t="s">
        <v>88</v>
      </c>
      <c r="B50" s="12">
        <v>2.3599999999999999E-2</v>
      </c>
      <c r="C50" s="4">
        <f t="shared" si="0"/>
        <v>1.0236000000000001</v>
      </c>
      <c r="D50" s="4"/>
      <c r="E50" s="12">
        <v>-5.0900000000000001E-2</v>
      </c>
      <c r="F50" s="4">
        <f t="shared" si="1"/>
        <v>0.94910000000000005</v>
      </c>
      <c r="H50" s="10"/>
      <c r="I50" s="10"/>
    </row>
    <row r="51" spans="1:9" x14ac:dyDescent="0.35">
      <c r="A51" s="11" t="s">
        <v>89</v>
      </c>
      <c r="B51" s="12">
        <v>-9.2100000000000001E-2</v>
      </c>
      <c r="C51" s="4">
        <f t="shared" si="0"/>
        <v>0.90790000000000004</v>
      </c>
      <c r="D51" s="4"/>
      <c r="E51" s="12">
        <v>-2.01E-2</v>
      </c>
      <c r="F51" s="4">
        <f t="shared" si="1"/>
        <v>0.97989999999999999</v>
      </c>
      <c r="H51" s="10"/>
      <c r="I51" s="10"/>
    </row>
    <row r="52" spans="1:9" x14ac:dyDescent="0.35">
      <c r="A52" s="11" t="s">
        <v>90</v>
      </c>
      <c r="B52" s="12">
        <v>0.157</v>
      </c>
      <c r="C52" s="4">
        <f t="shared" si="0"/>
        <v>1.157</v>
      </c>
      <c r="D52" s="4"/>
      <c r="E52" s="12">
        <v>9.6699999999999994E-2</v>
      </c>
      <c r="F52" s="4">
        <f t="shared" si="1"/>
        <v>1.0967</v>
      </c>
      <c r="H52" s="10"/>
      <c r="I52" s="10"/>
    </row>
    <row r="53" spans="1:9" x14ac:dyDescent="0.35">
      <c r="A53" s="11" t="s">
        <v>91</v>
      </c>
      <c r="B53" s="12">
        <v>-1.46E-2</v>
      </c>
      <c r="C53" s="4">
        <f t="shared" si="0"/>
        <v>0.98540000000000005</v>
      </c>
      <c r="D53" s="4"/>
      <c r="E53" s="12">
        <v>-3.0800000000000001E-2</v>
      </c>
      <c r="F53" s="4">
        <f t="shared" si="1"/>
        <v>0.96919999999999995</v>
      </c>
      <c r="H53" s="10"/>
      <c r="I53" s="10"/>
    </row>
    <row r="54" spans="1:9" x14ac:dyDescent="0.35">
      <c r="A54" s="11" t="s">
        <v>92</v>
      </c>
      <c r="B54" s="12">
        <v>5.3999999999999999E-2</v>
      </c>
      <c r="C54" s="4">
        <f t="shared" si="0"/>
        <v>1.054</v>
      </c>
      <c r="D54" s="4"/>
      <c r="E54" s="12">
        <v>-2.1899999999999999E-2</v>
      </c>
      <c r="F54" s="4">
        <f t="shared" si="1"/>
        <v>0.97809999999999997</v>
      </c>
      <c r="H54" s="10"/>
      <c r="I54" s="10"/>
    </row>
    <row r="55" spans="1:9" x14ac:dyDescent="0.35">
      <c r="A55" s="11" t="s">
        <v>93</v>
      </c>
      <c r="B55" s="12">
        <v>-3.1199999999999999E-2</v>
      </c>
      <c r="C55" s="4">
        <f t="shared" si="0"/>
        <v>0.96879999999999999</v>
      </c>
      <c r="D55" s="4"/>
      <c r="E55" s="12">
        <v>2.3900000000000001E-2</v>
      </c>
      <c r="F55" s="4">
        <f t="shared" si="1"/>
        <v>1.0239</v>
      </c>
      <c r="H55" s="10"/>
      <c r="I55" s="10"/>
    </row>
    <row r="56" spans="1:9" x14ac:dyDescent="0.35">
      <c r="A56" s="11" t="s">
        <v>94</v>
      </c>
      <c r="B56" s="12">
        <v>0.1701</v>
      </c>
      <c r="C56" s="4">
        <f t="shared" si="0"/>
        <v>1.1700999999999999</v>
      </c>
      <c r="D56" s="4"/>
      <c r="E56" s="12">
        <v>-1.6299999999999999E-2</v>
      </c>
      <c r="F56" s="4">
        <f t="shared" si="1"/>
        <v>0.98370000000000002</v>
      </c>
      <c r="H56" s="10"/>
      <c r="I56" s="10"/>
    </row>
    <row r="57" spans="1:9" x14ac:dyDescent="0.35">
      <c r="A57" s="11" t="s">
        <v>95</v>
      </c>
      <c r="B57" s="12">
        <v>0.1043</v>
      </c>
      <c r="C57" s="4">
        <f t="shared" si="0"/>
        <v>1.1043000000000001</v>
      </c>
      <c r="D57" s="4"/>
      <c r="E57" s="12">
        <v>6.0699999999999997E-2</v>
      </c>
      <c r="F57" s="4">
        <f t="shared" si="1"/>
        <v>1.0607</v>
      </c>
      <c r="H57" s="10"/>
      <c r="I57" s="10"/>
    </row>
    <row r="58" spans="1:9" x14ac:dyDescent="0.35">
      <c r="A58" s="11" t="s">
        <v>96</v>
      </c>
      <c r="B58" s="12">
        <v>-7.4099999999999999E-2</v>
      </c>
      <c r="C58" s="4">
        <f t="shared" si="0"/>
        <v>0.92589999999999995</v>
      </c>
      <c r="D58" s="4"/>
      <c r="E58" s="12">
        <v>-5.3499999999999999E-2</v>
      </c>
      <c r="F58" s="4">
        <f t="shared" si="1"/>
        <v>0.94650000000000001</v>
      </c>
      <c r="H58" s="10"/>
      <c r="I58" s="10"/>
    </row>
    <row r="59" spans="1:9" x14ac:dyDescent="0.35">
      <c r="A59" s="11" t="s">
        <v>97</v>
      </c>
      <c r="B59" s="12">
        <v>-2.6599999999999999E-2</v>
      </c>
      <c r="C59" s="4">
        <f t="shared" si="0"/>
        <v>0.97340000000000004</v>
      </c>
      <c r="D59" s="4"/>
      <c r="E59" s="12">
        <v>-4.8999999999999998E-3</v>
      </c>
      <c r="F59" s="4">
        <f t="shared" si="1"/>
        <v>0.99509999999999998</v>
      </c>
      <c r="H59" s="10"/>
      <c r="I59" s="10"/>
    </row>
    <row r="60" spans="1:9" x14ac:dyDescent="0.35">
      <c r="A60" s="11" t="s">
        <v>98</v>
      </c>
      <c r="B60" s="12">
        <v>-5.3400000000000003E-2</v>
      </c>
      <c r="C60" s="4">
        <f t="shared" si="0"/>
        <v>0.9466</v>
      </c>
      <c r="D60" s="4"/>
      <c r="E60" s="12">
        <v>-8.0100000000000005E-2</v>
      </c>
      <c r="F60" s="4">
        <f t="shared" si="1"/>
        <v>0.91989999999999994</v>
      </c>
      <c r="H60" s="10"/>
      <c r="I60" s="10"/>
    </row>
    <row r="61" spans="1:9" x14ac:dyDescent="0.35">
      <c r="A61" s="11" t="s">
        <v>99</v>
      </c>
      <c r="B61" s="12">
        <v>2.5100000000000001E-2</v>
      </c>
      <c r="C61" s="4">
        <f t="shared" si="0"/>
        <v>1.0250999999999999</v>
      </c>
      <c r="D61" s="4"/>
      <c r="E61" s="12">
        <v>2.0000000000000001E-4</v>
      </c>
      <c r="F61" s="4">
        <f t="shared" si="1"/>
        <v>1.0002</v>
      </c>
      <c r="H61" s="10"/>
      <c r="I61" s="10"/>
    </row>
    <row r="62" spans="1:9" x14ac:dyDescent="0.35">
      <c r="A62" s="11"/>
      <c r="B62" s="12"/>
      <c r="C62" s="4">
        <f>PRODUCT(C2:C61)</f>
        <v>4.8931407677836054</v>
      </c>
      <c r="D62" s="4"/>
      <c r="E62" s="4"/>
      <c r="F62" s="4">
        <f>PRODUCT(F2:F61)</f>
        <v>2.134887802279954</v>
      </c>
      <c r="H62" s="10"/>
    </row>
    <row r="63" spans="1:9" x14ac:dyDescent="0.35">
      <c r="A63" s="13" t="s">
        <v>101</v>
      </c>
      <c r="B63" s="6">
        <f>AVERAGE(B2:B61)</f>
        <v>3.2029999999999996E-2</v>
      </c>
      <c r="C63" s="10"/>
      <c r="D63" s="6"/>
      <c r="E63" s="12">
        <f>AVERAGE(E2:E61)</f>
        <v>1.3788333333333331E-2</v>
      </c>
      <c r="F63" s="6"/>
      <c r="H63" s="10"/>
    </row>
    <row r="64" spans="1:9" x14ac:dyDescent="0.35">
      <c r="A64" t="s">
        <v>4</v>
      </c>
      <c r="B64" s="6">
        <f>STDEV(B2:B61)</f>
        <v>0.10128969244997327</v>
      </c>
      <c r="C64" s="8"/>
      <c r="D64" s="6"/>
      <c r="E64" s="6">
        <f>STDEV(E2:E61)</f>
        <v>4.6336997304627321E-2</v>
      </c>
      <c r="F64" s="6"/>
      <c r="H64" s="10"/>
    </row>
    <row r="65" spans="1:8" x14ac:dyDescent="0.35">
      <c r="A65" s="19" t="s">
        <v>102</v>
      </c>
      <c r="B65" s="12">
        <f>(1+B63)^12-1</f>
        <v>0.45984875348631649</v>
      </c>
      <c r="C65" s="10"/>
      <c r="D65" s="5"/>
      <c r="E65" s="6">
        <f>(1+E63)^12-1</f>
        <v>0.17860280054361444</v>
      </c>
      <c r="F65" s="6"/>
      <c r="H65" s="10"/>
    </row>
    <row r="66" spans="1:8" x14ac:dyDescent="0.35">
      <c r="A66" t="s">
        <v>1</v>
      </c>
      <c r="B66" s="6">
        <f>B64*SQRT(12)</f>
        <v>0.35087778721275881</v>
      </c>
      <c r="C66" s="8"/>
      <c r="D66" s="6"/>
      <c r="E66" s="6">
        <f>E64*SQRT(12)</f>
        <v>0.16051606720359327</v>
      </c>
    </row>
    <row r="67" spans="1:8" x14ac:dyDescent="0.35">
      <c r="A67" s="14" t="s">
        <v>103</v>
      </c>
      <c r="B67" s="6">
        <f>C62^(1/60)-1</f>
        <v>2.6817185014642586E-2</v>
      </c>
      <c r="C67" s="8"/>
      <c r="D67" s="6"/>
      <c r="E67" s="12">
        <f>F62^(1/60)-1</f>
        <v>1.272046033009433E-2</v>
      </c>
    </row>
    <row r="68" spans="1:8" x14ac:dyDescent="0.35">
      <c r="A68" s="14" t="s">
        <v>104</v>
      </c>
      <c r="B68" s="6">
        <f>(1+B67)^12-1</f>
        <v>0.37378111508449741</v>
      </c>
      <c r="C68" s="8"/>
      <c r="E68" s="12">
        <f>(1+E67)^12-1</f>
        <v>0.16379104516888687</v>
      </c>
    </row>
    <row r="69" spans="1:8" x14ac:dyDescent="0.35">
      <c r="A69" s="14" t="s">
        <v>105</v>
      </c>
      <c r="B69" s="4">
        <f>CORREL(B2:B61,$E$2:$E$61)</f>
        <v>0.68798080385717908</v>
      </c>
      <c r="C69" s="4"/>
      <c r="D69" s="4"/>
      <c r="E69" s="4">
        <f t="shared" ref="C69:E69" si="2">CORREL(E2:E61,$E$2:$E$61)</f>
        <v>1</v>
      </c>
    </row>
    <row r="70" spans="1:8" x14ac:dyDescent="0.35">
      <c r="A70" t="s">
        <v>2</v>
      </c>
      <c r="B70" s="4">
        <f>B69*(B66/E66)</f>
        <v>1.5038817378704017</v>
      </c>
      <c r="C70" s="4"/>
      <c r="D70" s="4"/>
      <c r="E70" s="4">
        <f>E69*E66/E66</f>
        <v>1</v>
      </c>
    </row>
    <row r="71" spans="1:8" x14ac:dyDescent="0.35">
      <c r="A71" s="15" t="s">
        <v>7</v>
      </c>
      <c r="B71" s="4">
        <f>(B65-H1)/B66</f>
        <v>1.2250668727162051</v>
      </c>
      <c r="C71" s="10"/>
      <c r="D71" s="5"/>
      <c r="E71" s="4">
        <f>(E65-H1)/E66</f>
        <v>0.92578146931005711</v>
      </c>
      <c r="F71" s="6"/>
    </row>
    <row r="72" spans="1:8" x14ac:dyDescent="0.35">
      <c r="A72" s="15" t="s">
        <v>8</v>
      </c>
      <c r="B72" s="17">
        <f>(B65-H1)/B70</f>
        <v>0.28582616748509188</v>
      </c>
      <c r="E72" s="17">
        <f>(E65-H1)/E70</f>
        <v>0.14860280054361444</v>
      </c>
    </row>
    <row r="73" spans="1:8" x14ac:dyDescent="0.35">
      <c r="A73" s="15" t="s">
        <v>9</v>
      </c>
      <c r="B73" s="12">
        <f>B65-(H1+B70*(E65-H1))</f>
        <v>0.20636771555237693</v>
      </c>
      <c r="E73" s="12">
        <f>E65-(H1+E70*(E65-H1))</f>
        <v>0</v>
      </c>
    </row>
    <row r="74" spans="1:8" x14ac:dyDescent="0.35">
      <c r="A74" s="16" t="s">
        <v>37</v>
      </c>
      <c r="B74" s="4">
        <f>B73/Regression!C86</f>
        <v>0.81724816301049297</v>
      </c>
      <c r="E74" s="20" t="s">
        <v>107</v>
      </c>
    </row>
    <row r="75" spans="1:8" x14ac:dyDescent="0.35">
      <c r="A75" s="18" t="s">
        <v>106</v>
      </c>
      <c r="B75" s="6">
        <f>E66/B66*B65+(1-E66/B66)*H1</f>
        <v>0.22664291646981022</v>
      </c>
    </row>
    <row r="76" spans="1:8" x14ac:dyDescent="0.35">
      <c r="A76" s="18" t="s">
        <v>5</v>
      </c>
      <c r="B76" s="6">
        <f>B75-E65</f>
        <v>4.8040115926195781E-2</v>
      </c>
    </row>
  </sheetData>
  <phoneticPr fontId="4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6"/>
  <sheetViews>
    <sheetView workbookViewId="0"/>
  </sheetViews>
  <sheetFormatPr defaultRowHeight="12.75" x14ac:dyDescent="0.35"/>
  <cols>
    <col min="1" max="1" width="18.73046875" bestFit="1" customWidth="1"/>
    <col min="2" max="2" width="16.265625" customWidth="1"/>
    <col min="3" max="3" width="13.73046875" bestFit="1" customWidth="1"/>
    <col min="4" max="4" width="12" bestFit="1" customWidth="1"/>
    <col min="5" max="5" width="12.3984375" bestFit="1" customWidth="1"/>
    <col min="6" max="6" width="13.59765625" bestFit="1" customWidth="1"/>
    <col min="7" max="7" width="12" bestFit="1" customWidth="1"/>
    <col min="8" max="8" width="12.59765625" bestFit="1" customWidth="1"/>
    <col min="9" max="9" width="12.265625" bestFit="1" customWidth="1"/>
  </cols>
  <sheetData>
    <row r="1" spans="1:9" x14ac:dyDescent="0.35">
      <c r="A1" t="s">
        <v>10</v>
      </c>
    </row>
    <row r="2" spans="1:9" ht="13.15" thickBot="1" x14ac:dyDescent="0.4"/>
    <row r="3" spans="1:9" x14ac:dyDescent="0.35">
      <c r="A3" s="9" t="s">
        <v>11</v>
      </c>
      <c r="B3" s="9"/>
    </row>
    <row r="4" spans="1:9" x14ac:dyDescent="0.35">
      <c r="A4" s="1" t="s">
        <v>12</v>
      </c>
      <c r="B4" s="1">
        <v>0.68799821387149829</v>
      </c>
    </row>
    <row r="5" spans="1:9" x14ac:dyDescent="0.35">
      <c r="A5" s="1" t="s">
        <v>13</v>
      </c>
      <c r="B5" s="1">
        <v>0.47334154229037195</v>
      </c>
    </row>
    <row r="6" spans="1:9" x14ac:dyDescent="0.35">
      <c r="A6" s="1" t="s">
        <v>14</v>
      </c>
      <c r="B6" s="1">
        <v>0.46426122405399906</v>
      </c>
    </row>
    <row r="7" spans="1:9" x14ac:dyDescent="0.35">
      <c r="A7" s="1" t="s">
        <v>15</v>
      </c>
      <c r="B7" s="1">
        <v>7.4141063089706069E-2</v>
      </c>
    </row>
    <row r="8" spans="1:9" ht="13.15" thickBot="1" x14ac:dyDescent="0.4">
      <c r="A8" s="2" t="s">
        <v>16</v>
      </c>
      <c r="B8" s="2">
        <v>60</v>
      </c>
    </row>
    <row r="10" spans="1:9" ht="13.15" thickBot="1" x14ac:dyDescent="0.4">
      <c r="A10" t="s">
        <v>17</v>
      </c>
    </row>
    <row r="11" spans="1:9" x14ac:dyDescent="0.35">
      <c r="A11" s="3"/>
      <c r="B11" s="3" t="s">
        <v>22</v>
      </c>
      <c r="C11" s="3" t="s">
        <v>23</v>
      </c>
      <c r="D11" s="3" t="s">
        <v>24</v>
      </c>
      <c r="E11" s="3" t="s">
        <v>25</v>
      </c>
      <c r="F11" s="3" t="s">
        <v>26</v>
      </c>
    </row>
    <row r="12" spans="1:9" x14ac:dyDescent="0.35">
      <c r="A12" s="1" t="s">
        <v>18</v>
      </c>
      <c r="B12" s="1">
        <v>1</v>
      </c>
      <c r="C12" s="1">
        <v>0.28654390163457766</v>
      </c>
      <c r="D12" s="1">
        <v>0.28654390163457766</v>
      </c>
      <c r="E12" s="1">
        <v>52.12829880722844</v>
      </c>
      <c r="F12" s="1">
        <v>1.2513756424317554E-9</v>
      </c>
    </row>
    <row r="13" spans="1:9" x14ac:dyDescent="0.35">
      <c r="A13" s="1" t="s">
        <v>19</v>
      </c>
      <c r="B13" s="1">
        <v>58</v>
      </c>
      <c r="C13" s="1">
        <v>0.31882003969216299</v>
      </c>
      <c r="D13" s="1">
        <v>5.4968972360717756E-3</v>
      </c>
      <c r="E13" s="1"/>
      <c r="F13" s="1"/>
    </row>
    <row r="14" spans="1:9" ht="13.15" thickBot="1" x14ac:dyDescent="0.4">
      <c r="A14" s="2" t="s">
        <v>20</v>
      </c>
      <c r="B14" s="2">
        <v>59</v>
      </c>
      <c r="C14" s="2">
        <v>0.60536394132674065</v>
      </c>
      <c r="D14" s="2"/>
      <c r="E14" s="2"/>
      <c r="F14" s="2"/>
    </row>
    <row r="15" spans="1:9" ht="13.15" thickBot="1" x14ac:dyDescent="0.4"/>
    <row r="16" spans="1:9" x14ac:dyDescent="0.35">
      <c r="A16" s="3"/>
      <c r="B16" s="3" t="s">
        <v>27</v>
      </c>
      <c r="C16" s="3" t="s">
        <v>15</v>
      </c>
      <c r="D16" s="3" t="s">
        <v>28</v>
      </c>
      <c r="E16" s="3" t="s">
        <v>29</v>
      </c>
      <c r="F16" s="3" t="s">
        <v>30</v>
      </c>
      <c r="G16" s="3" t="s">
        <v>31</v>
      </c>
      <c r="H16" s="3" t="s">
        <v>32</v>
      </c>
      <c r="I16" s="3" t="s">
        <v>33</v>
      </c>
    </row>
    <row r="17" spans="1:9" x14ac:dyDescent="0.35">
      <c r="A17" s="1" t="s">
        <v>21</v>
      </c>
      <c r="B17" s="1">
        <v>1.1285613794742067E-2</v>
      </c>
      <c r="C17" s="1">
        <v>9.9933994804757634E-3</v>
      </c>
      <c r="D17" s="1">
        <v>1.12930678061964</v>
      </c>
      <c r="E17" s="1">
        <v>0.26341757831906654</v>
      </c>
      <c r="F17" s="1">
        <v>-8.718348510062866E-3</v>
      </c>
      <c r="G17" s="1">
        <v>3.1289576099547002E-2</v>
      </c>
      <c r="H17" s="1">
        <v>-8.718348510062866E-3</v>
      </c>
      <c r="I17" s="1">
        <v>3.1289576099547002E-2</v>
      </c>
    </row>
    <row r="18" spans="1:9" ht="13.15" thickBot="1" x14ac:dyDescent="0.4">
      <c r="A18" s="2" t="s">
        <v>38</v>
      </c>
      <c r="B18" s="2">
        <v>1.503877110996652</v>
      </c>
      <c r="C18" s="2">
        <v>0.20829343084183907</v>
      </c>
      <c r="D18" s="2">
        <v>7.2199929921869348</v>
      </c>
      <c r="E18" s="2">
        <v>1.2513756424317554E-9</v>
      </c>
      <c r="F18" s="2">
        <v>1.0869325120101743</v>
      </c>
      <c r="G18" s="2">
        <v>1.9208217099831297</v>
      </c>
      <c r="H18" s="2">
        <v>1.0869325120101743</v>
      </c>
      <c r="I18" s="2">
        <v>1.9208217099831297</v>
      </c>
    </row>
    <row r="22" spans="1:9" x14ac:dyDescent="0.35">
      <c r="A22" t="s">
        <v>34</v>
      </c>
    </row>
    <row r="23" spans="1:9" ht="13.15" thickBot="1" x14ac:dyDescent="0.4"/>
    <row r="24" spans="1:9" x14ac:dyDescent="0.35">
      <c r="A24" s="3" t="s">
        <v>35</v>
      </c>
      <c r="B24" s="3" t="s">
        <v>39</v>
      </c>
      <c r="C24" s="3" t="s">
        <v>36</v>
      </c>
    </row>
    <row r="25" spans="1:9" x14ac:dyDescent="0.35">
      <c r="A25" s="1">
        <v>1</v>
      </c>
      <c r="B25" s="1">
        <v>6.0338089173312341E-2</v>
      </c>
      <c r="C25" s="1">
        <v>-1.0441083185288441E-2</v>
      </c>
    </row>
    <row r="26" spans="1:9" x14ac:dyDescent="0.35">
      <c r="A26" s="1">
        <v>2</v>
      </c>
      <c r="B26" s="1">
        <v>2.1713113023532338E-2</v>
      </c>
      <c r="C26" s="1">
        <v>-4.602794817241216E-3</v>
      </c>
    </row>
    <row r="27" spans="1:9" x14ac:dyDescent="0.35">
      <c r="A27" s="1">
        <v>3</v>
      </c>
      <c r="B27" s="1">
        <v>2.319114125715498E-2</v>
      </c>
      <c r="C27" s="1">
        <v>-3.6272301873710049E-2</v>
      </c>
    </row>
    <row r="28" spans="1:9" x14ac:dyDescent="0.35">
      <c r="A28" s="1">
        <v>4</v>
      </c>
      <c r="B28" s="1">
        <v>3.148486174569623E-2</v>
      </c>
      <c r="C28" s="1">
        <v>-9.9666679927514407E-2</v>
      </c>
    </row>
    <row r="29" spans="1:9" x14ac:dyDescent="0.35">
      <c r="A29" s="1">
        <v>5</v>
      </c>
      <c r="B29" s="1">
        <v>4.5654299013263275E-2</v>
      </c>
      <c r="C29" s="1">
        <v>-3.3459177062043766E-2</v>
      </c>
    </row>
    <row r="30" spans="1:9" x14ac:dyDescent="0.35">
      <c r="A30" s="1">
        <v>6</v>
      </c>
      <c r="B30" s="1">
        <v>1.4679406294749436E-2</v>
      </c>
      <c r="C30" s="1">
        <v>8.4723003343804767E-2</v>
      </c>
    </row>
    <row r="31" spans="1:9" x14ac:dyDescent="0.35">
      <c r="A31" s="1">
        <v>7</v>
      </c>
      <c r="B31" s="1">
        <v>-5.7513798348134346E-2</v>
      </c>
      <c r="C31" s="1">
        <v>-1.6462863671977343E-2</v>
      </c>
    </row>
    <row r="32" spans="1:9" x14ac:dyDescent="0.35">
      <c r="A32" s="1">
        <v>8</v>
      </c>
      <c r="B32" s="1">
        <v>3.9579512406195519E-2</v>
      </c>
      <c r="C32" s="1">
        <v>-1.2947559743473638E-2</v>
      </c>
    </row>
    <row r="33" spans="1:3" x14ac:dyDescent="0.35">
      <c r="A33" s="1">
        <v>9</v>
      </c>
      <c r="B33" s="1">
        <v>9.280069393802913E-2</v>
      </c>
      <c r="C33" s="1">
        <v>3.9754314453863029E-2</v>
      </c>
    </row>
    <row r="34" spans="1:3" x14ac:dyDescent="0.35">
      <c r="A34" s="1">
        <v>10</v>
      </c>
      <c r="B34" s="1">
        <v>5.0538309546825998E-2</v>
      </c>
      <c r="C34" s="1">
        <v>5.3791886199518003E-2</v>
      </c>
    </row>
    <row r="35" spans="1:3" x14ac:dyDescent="0.35">
      <c r="A35" s="1">
        <v>11</v>
      </c>
      <c r="B35" s="1">
        <v>0.12163433200773389</v>
      </c>
      <c r="C35" s="1">
        <v>-1.5643548597595647E-2</v>
      </c>
    </row>
    <row r="36" spans="1:3" x14ac:dyDescent="0.35">
      <c r="A36" s="1">
        <v>12</v>
      </c>
      <c r="B36" s="1">
        <v>-2.1055829452497708E-2</v>
      </c>
      <c r="C36" s="1">
        <v>2.9389162785831043E-2</v>
      </c>
    </row>
    <row r="37" spans="1:3" x14ac:dyDescent="0.35">
      <c r="A37" s="1">
        <v>13</v>
      </c>
      <c r="B37" s="1">
        <v>0.10349893882304871</v>
      </c>
      <c r="C37" s="1">
        <v>5.0768829771992693E-2</v>
      </c>
    </row>
    <row r="38" spans="1:3" x14ac:dyDescent="0.35">
      <c r="A38" s="1">
        <v>14</v>
      </c>
      <c r="B38" s="1">
        <v>2.0199915383788219E-2</v>
      </c>
      <c r="C38" s="1">
        <v>3.6683879447144824E-3</v>
      </c>
    </row>
    <row r="39" spans="1:3" x14ac:dyDescent="0.35">
      <c r="A39" s="1">
        <v>15</v>
      </c>
      <c r="B39" s="1">
        <v>-5.2800598795464601E-2</v>
      </c>
      <c r="C39" s="1">
        <v>-5.2094506099640295E-2</v>
      </c>
    </row>
    <row r="40" spans="1:3" x14ac:dyDescent="0.35">
      <c r="A40" s="1">
        <v>16</v>
      </c>
      <c r="B40" s="1">
        <v>9.9120363700004113E-2</v>
      </c>
      <c r="C40" s="1">
        <v>5.7129636299995887E-2</v>
      </c>
    </row>
    <row r="41" spans="1:3" x14ac:dyDescent="0.35">
      <c r="A41" s="1">
        <v>17</v>
      </c>
      <c r="B41" s="1">
        <v>9.9378048454415557E-2</v>
      </c>
      <c r="C41" s="1">
        <v>-0.1083888592652263</v>
      </c>
    </row>
    <row r="42" spans="1:3" x14ac:dyDescent="0.35">
      <c r="A42" s="1">
        <v>18</v>
      </c>
      <c r="B42" s="1">
        <v>7.6633034824751756E-2</v>
      </c>
      <c r="C42" s="1">
        <v>6.9958140795567531E-2</v>
      </c>
    </row>
    <row r="43" spans="1:3" x14ac:dyDescent="0.35">
      <c r="A43" s="1">
        <v>19</v>
      </c>
      <c r="B43" s="1">
        <v>0.12880733890900464</v>
      </c>
      <c r="C43" s="1">
        <v>1.1929455123572491E-2</v>
      </c>
    </row>
    <row r="44" spans="1:3" x14ac:dyDescent="0.35">
      <c r="A44" s="1">
        <v>20</v>
      </c>
      <c r="B44" s="1">
        <v>-7.5135591858616138E-2</v>
      </c>
      <c r="C44" s="1">
        <v>-4.2153558738568089E-2</v>
      </c>
    </row>
    <row r="45" spans="1:3" x14ac:dyDescent="0.35">
      <c r="A45" s="1">
        <v>21</v>
      </c>
      <c r="B45" s="1">
        <v>9.1221981518790504E-2</v>
      </c>
      <c r="C45" s="1">
        <v>-1.5437848895377193E-2</v>
      </c>
    </row>
    <row r="46" spans="1:3" x14ac:dyDescent="0.35">
      <c r="A46" s="1">
        <v>22</v>
      </c>
      <c r="B46" s="1">
        <v>-4.056455346852815E-2</v>
      </c>
      <c r="C46" s="1">
        <v>6.5267242877771567E-2</v>
      </c>
    </row>
    <row r="47" spans="1:3" x14ac:dyDescent="0.35">
      <c r="A47" s="1">
        <v>23</v>
      </c>
      <c r="B47" s="1">
        <v>7.8338716270571845E-2</v>
      </c>
      <c r="C47" s="1">
        <v>1.1841412558183564E-2</v>
      </c>
    </row>
    <row r="48" spans="1:3" x14ac:dyDescent="0.35">
      <c r="A48" s="1">
        <v>24</v>
      </c>
      <c r="B48" s="1">
        <v>3.4944053169118916E-2</v>
      </c>
      <c r="C48" s="1">
        <v>2.4024005798940054E-2</v>
      </c>
    </row>
    <row r="49" spans="1:3" x14ac:dyDescent="0.35">
      <c r="A49" s="1">
        <v>25</v>
      </c>
      <c r="B49" s="1">
        <v>2.6550176455951074E-2</v>
      </c>
      <c r="C49" s="1">
        <v>-0.10659843631674</v>
      </c>
    </row>
    <row r="50" spans="1:3" x14ac:dyDescent="0.35">
      <c r="A50" s="1">
        <v>26</v>
      </c>
      <c r="B50" s="1">
        <v>0.11723264248596163</v>
      </c>
      <c r="C50" s="1">
        <v>5.0899246213617355E-3</v>
      </c>
    </row>
    <row r="51" spans="1:3" x14ac:dyDescent="0.35">
      <c r="A51" s="1">
        <v>27</v>
      </c>
      <c r="B51" s="1">
        <v>8.6397778953160365E-2</v>
      </c>
      <c r="C51" s="1">
        <v>-7.7460935599019398E-3</v>
      </c>
    </row>
    <row r="52" spans="1:3" x14ac:dyDescent="0.35">
      <c r="A52" s="1">
        <v>28</v>
      </c>
      <c r="B52" s="1">
        <v>2.4935508153686038E-2</v>
      </c>
      <c r="C52" s="1">
        <v>-5.1421748203526498E-3</v>
      </c>
    </row>
    <row r="53" spans="1:3" x14ac:dyDescent="0.35">
      <c r="A53" s="1">
        <v>29</v>
      </c>
      <c r="B53" s="1">
        <v>-1.7026639799285388E-2</v>
      </c>
      <c r="C53" s="1">
        <v>1.8046454271498657E-2</v>
      </c>
    </row>
    <row r="54" spans="1:3" x14ac:dyDescent="0.35">
      <c r="A54" s="1">
        <v>30</v>
      </c>
      <c r="B54" s="1">
        <v>7.0595851336294244E-2</v>
      </c>
      <c r="C54" s="1">
        <v>-8.0799932968947302E-2</v>
      </c>
    </row>
    <row r="55" spans="1:3" x14ac:dyDescent="0.35">
      <c r="A55" s="1">
        <v>31</v>
      </c>
      <c r="B55" s="1">
        <v>-6.1825135881564686E-3</v>
      </c>
      <c r="C55" s="1">
        <v>0.11546086410362039</v>
      </c>
    </row>
    <row r="56" spans="1:3" x14ac:dyDescent="0.35">
      <c r="A56" s="1">
        <v>32</v>
      </c>
      <c r="B56" s="1">
        <v>-0.20797472258058977</v>
      </c>
      <c r="C56" s="1">
        <v>-0.13217397630416858</v>
      </c>
    </row>
    <row r="57" spans="1:3" x14ac:dyDescent="0.35">
      <c r="A57" s="1">
        <v>33</v>
      </c>
      <c r="B57" s="1">
        <v>0.10512083425252877</v>
      </c>
      <c r="C57" s="1">
        <v>-0.26005041171731746</v>
      </c>
    </row>
    <row r="58" spans="1:3" x14ac:dyDescent="0.35">
      <c r="A58" s="1">
        <v>34</v>
      </c>
      <c r="B58" s="1">
        <v>0.13203821689990988</v>
      </c>
      <c r="C58" s="1">
        <v>0.12129511643342347</v>
      </c>
    </row>
    <row r="59" spans="1:3" x14ac:dyDescent="0.35">
      <c r="A59" s="1">
        <v>35</v>
      </c>
      <c r="B59" s="1">
        <v>0.10020390329963669</v>
      </c>
      <c r="C59" s="1">
        <v>-3.1054967129423919E-2</v>
      </c>
    </row>
    <row r="60" spans="1:3" x14ac:dyDescent="0.35">
      <c r="A60" s="1">
        <v>36</v>
      </c>
      <c r="B60" s="1">
        <v>9.6067149576202007E-2</v>
      </c>
      <c r="C60" s="1">
        <v>-0.10725918937719697</v>
      </c>
    </row>
    <row r="61" spans="1:3" x14ac:dyDescent="0.35">
      <c r="A61" s="1">
        <v>37</v>
      </c>
      <c r="B61" s="1">
        <v>7.2958730433077726E-2</v>
      </c>
      <c r="C61" s="1">
        <v>5.5338872993129076E-2</v>
      </c>
    </row>
    <row r="62" spans="1:3" x14ac:dyDescent="0.35">
      <c r="A62" s="1">
        <v>38</v>
      </c>
      <c r="B62" s="1">
        <v>-3.72633245435968E-2</v>
      </c>
      <c r="C62" s="1">
        <v>8.5202763454524683E-2</v>
      </c>
    </row>
    <row r="63" spans="1:3" x14ac:dyDescent="0.35">
      <c r="A63" s="1">
        <v>39</v>
      </c>
      <c r="B63" s="1">
        <v>6.9627296877829065E-2</v>
      </c>
      <c r="C63" s="1">
        <v>1.7606745675362426E-2</v>
      </c>
    </row>
    <row r="64" spans="1:3" x14ac:dyDescent="0.35">
      <c r="A64" s="1">
        <v>40</v>
      </c>
      <c r="B64" s="1">
        <v>6.8348699678078009E-2</v>
      </c>
      <c r="C64" s="1">
        <v>0.10386265061546406</v>
      </c>
    </row>
    <row r="65" spans="1:3" x14ac:dyDescent="0.35">
      <c r="A65" s="1">
        <v>41</v>
      </c>
      <c r="B65" s="1">
        <v>-2.6266823240435656E-2</v>
      </c>
      <c r="C65" s="1">
        <v>-8.8925163403971691E-2</v>
      </c>
    </row>
    <row r="66" spans="1:3" x14ac:dyDescent="0.35">
      <c r="A66" s="1">
        <v>42</v>
      </c>
      <c r="B66" s="1">
        <v>9.3154177409574074E-2</v>
      </c>
      <c r="C66" s="1">
        <v>-1.7682479296366529E-2</v>
      </c>
    </row>
    <row r="67" spans="1:3" x14ac:dyDescent="0.35">
      <c r="A67" s="1">
        <v>43</v>
      </c>
      <c r="B67" s="1">
        <v>-3.6907780376454126E-2</v>
      </c>
      <c r="C67" s="1">
        <v>-2.4933623132317784E-2</v>
      </c>
    </row>
    <row r="68" spans="1:3" x14ac:dyDescent="0.35">
      <c r="A68" s="1">
        <v>44</v>
      </c>
      <c r="B68" s="1">
        <v>1.880156819320537E-3</v>
      </c>
      <c r="C68" s="1">
        <v>-4.6866998345291774E-3</v>
      </c>
    </row>
    <row r="69" spans="1:3" x14ac:dyDescent="0.35">
      <c r="A69" s="1">
        <v>45</v>
      </c>
      <c r="B69" s="1">
        <v>-3.1652691038282409E-2</v>
      </c>
      <c r="C69" s="1">
        <v>2.1808145444624227E-2</v>
      </c>
    </row>
    <row r="70" spans="1:3" x14ac:dyDescent="0.35">
      <c r="A70" s="1">
        <v>46</v>
      </c>
      <c r="B70" s="1">
        <v>0.10533728708344448</v>
      </c>
      <c r="C70" s="1">
        <v>0.12761725837110097</v>
      </c>
    </row>
    <row r="71" spans="1:3" x14ac:dyDescent="0.35">
      <c r="A71" s="1">
        <v>47</v>
      </c>
      <c r="B71" s="1">
        <v>3.9952329872378518E-2</v>
      </c>
      <c r="C71" s="1">
        <v>-4.6866001147340158E-2</v>
      </c>
    </row>
    <row r="72" spans="1:3" x14ac:dyDescent="0.35">
      <c r="A72" s="1">
        <v>48</v>
      </c>
      <c r="B72" s="1">
        <v>9.8275762254664514E-2</v>
      </c>
      <c r="C72" s="1">
        <v>-6.4632410491816214E-2</v>
      </c>
    </row>
    <row r="73" spans="1:3" x14ac:dyDescent="0.35">
      <c r="A73" s="1">
        <v>49</v>
      </c>
      <c r="B73" s="1">
        <v>-6.5267028118778131E-2</v>
      </c>
      <c r="C73" s="1">
        <v>8.8836664374452673E-2</v>
      </c>
    </row>
    <row r="74" spans="1:3" x14ac:dyDescent="0.35">
      <c r="A74" s="1">
        <v>50</v>
      </c>
      <c r="B74" s="1">
        <v>-1.8954561034472159E-2</v>
      </c>
      <c r="C74" s="1">
        <v>-7.3150702123422576E-2</v>
      </c>
    </row>
    <row r="75" spans="1:3" x14ac:dyDescent="0.35">
      <c r="A75" s="1">
        <v>51</v>
      </c>
      <c r="B75" s="1">
        <v>0.15674045124539218</v>
      </c>
      <c r="C75" s="1">
        <v>2.6309142771566152E-4</v>
      </c>
    </row>
    <row r="76" spans="1:3" x14ac:dyDescent="0.35">
      <c r="A76" s="1">
        <v>52</v>
      </c>
      <c r="B76" s="1">
        <v>-3.5027515082258348E-2</v>
      </c>
      <c r="C76" s="1">
        <v>2.0414833537171068E-2</v>
      </c>
    </row>
    <row r="77" spans="1:3" x14ac:dyDescent="0.35">
      <c r="A77" s="1">
        <v>53</v>
      </c>
      <c r="B77" s="1">
        <v>-2.167184952054587E-2</v>
      </c>
      <c r="C77" s="1">
        <v>7.5696708277607994E-2</v>
      </c>
    </row>
    <row r="78" spans="1:3" x14ac:dyDescent="0.35">
      <c r="A78" s="1">
        <v>54</v>
      </c>
      <c r="B78" s="1">
        <v>4.7278730628394161E-2</v>
      </c>
      <c r="C78" s="1">
        <v>-7.84339902091028E-2</v>
      </c>
    </row>
    <row r="79" spans="1:3" x14ac:dyDescent="0.35">
      <c r="A79" s="1">
        <v>55</v>
      </c>
      <c r="B79" s="1">
        <v>-1.328963639664415E-2</v>
      </c>
      <c r="C79" s="1">
        <v>0.18341411772444499</v>
      </c>
    </row>
    <row r="80" spans="1:3" x14ac:dyDescent="0.35">
      <c r="A80" s="1">
        <v>56</v>
      </c>
      <c r="B80" s="1">
        <v>0.10256950292906232</v>
      </c>
      <c r="C80" s="1">
        <v>1.7444450614814005E-3</v>
      </c>
    </row>
    <row r="81" spans="1:3" x14ac:dyDescent="0.35">
      <c r="A81" s="1">
        <v>57</v>
      </c>
      <c r="B81" s="1">
        <v>-6.9146167015177257E-2</v>
      </c>
      <c r="C81" s="1">
        <v>-4.9770651489039336E-3</v>
      </c>
    </row>
    <row r="82" spans="1:3" x14ac:dyDescent="0.35">
      <c r="A82" s="1">
        <v>58</v>
      </c>
      <c r="B82" s="1">
        <v>3.8421805717321019E-3</v>
      </c>
      <c r="C82" s="1">
        <v>-3.0431775947454647E-2</v>
      </c>
    </row>
    <row r="83" spans="1:3" x14ac:dyDescent="0.35">
      <c r="A83" s="1">
        <v>59</v>
      </c>
      <c r="B83" s="1">
        <v>-0.10912766125322693</v>
      </c>
      <c r="C83" s="1">
        <v>5.5683480730661608E-2</v>
      </c>
    </row>
    <row r="84" spans="1:3" ht="13.15" thickBot="1" x14ac:dyDescent="0.4">
      <c r="A84" s="2">
        <v>60</v>
      </c>
      <c r="B84" s="2">
        <v>1.1605843150290963E-2</v>
      </c>
      <c r="C84" s="2">
        <v>1.348825973553087E-2</v>
      </c>
    </row>
    <row r="85" spans="1:3" x14ac:dyDescent="0.35">
      <c r="C85">
        <f>STDEVP(C25:C84)</f>
        <v>7.289490605112757E-2</v>
      </c>
    </row>
    <row r="86" spans="1:3" x14ac:dyDescent="0.35">
      <c r="C86">
        <f>C85*SQRT(12)</f>
        <v>0.25251536178702588</v>
      </c>
    </row>
  </sheetData>
  <phoneticPr fontId="4" type="noConversion"/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Perf. Measures</vt:lpstr>
      <vt:lpstr>Regression</vt:lpstr>
    </vt:vector>
  </TitlesOfParts>
  <Company>Colorado State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Rick J</dc:creator>
  <cp:lastModifiedBy>wreese</cp:lastModifiedBy>
  <cp:lastPrinted>2001-06-25T16:25:54Z</cp:lastPrinted>
  <dcterms:created xsi:type="dcterms:W3CDTF">2001-01-22T23:14:37Z</dcterms:created>
  <dcterms:modified xsi:type="dcterms:W3CDTF">2015-08-14T10:56:37Z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1469370535</vt:i4>
  </property>
  <property fmtid="{D5CDD505-2E9C-101B-9397-08002B2CF9AE}" pid="3" name="_EmailSubject">
    <vt:lpwstr>EXCEL STUFF</vt:lpwstr>
  </property>
  <property fmtid="{D5CDD505-2E9C-101B-9397-08002B2CF9AE}" pid="4" name="_AuthorEmail">
    <vt:lpwstr>Rick.Johnson@mail.biz.colostate.edu</vt:lpwstr>
  </property>
  <property fmtid="{D5CDD505-2E9C-101B-9397-08002B2CF9AE}" pid="5" name="_AuthorEmailDisplayName">
    <vt:lpwstr>Johnson,Rick</vt:lpwstr>
  </property>
  <property fmtid="{D5CDD505-2E9C-101B-9397-08002B2CF9AE}" pid="6" name="_ReviewingToolsShownOnce">
    <vt:lpwstr/>
  </property>
</Properties>
</file>